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ceHAJV7EBbrWt2bQl0QCp+e+FSpM9puj3SjH1jMTEdS7mtlzCHEzRMG+FKEScAlGF2qzZbN0+gs168Q6KsEKFQ==" workbookSaltValue="vSFvAU1MInwVvZO0ozzCYw==" workbookSpinCount="100000" lockStructure="1"/>
  <bookViews>
    <workbookView xWindow="-120" yWindow="-120" windowWidth="29040" windowHeight="15840"/>
  </bookViews>
  <sheets>
    <sheet name="Калькулятор" sheetId="1" r:id="rId1"/>
  </sheets>
  <calcPr calcId="152511"/>
</workbook>
</file>

<file path=xl/calcChain.xml><?xml version="1.0" encoding="utf-8"?>
<calcChain xmlns="http://schemas.openxmlformats.org/spreadsheetml/2006/main">
  <c r="D43" i="1" l="1"/>
  <c r="C7" i="1"/>
  <c r="C25" i="1" l="1"/>
  <c r="E25" i="1" s="1"/>
  <c r="C26" i="1"/>
  <c r="C27" i="1"/>
  <c r="E27" i="1" s="1"/>
  <c r="C28" i="1"/>
  <c r="D28" i="1" s="1"/>
  <c r="D26" i="1"/>
  <c r="D44" i="1"/>
  <c r="D45" i="1"/>
  <c r="D46" i="1"/>
  <c r="D47" i="1"/>
  <c r="D48" i="1"/>
  <c r="D49" i="1"/>
  <c r="D50" i="1"/>
  <c r="D51" i="1"/>
  <c r="D52" i="1"/>
  <c r="D53" i="1"/>
  <c r="D54" i="1"/>
  <c r="D25" i="1" l="1"/>
  <c r="E28" i="1"/>
  <c r="E26" i="1"/>
  <c r="E6" i="1"/>
  <c r="G11" i="1" l="1"/>
  <c r="F11" i="1"/>
  <c r="E11" i="1"/>
  <c r="D11" i="1"/>
  <c r="C11" i="1"/>
  <c r="B11" i="1"/>
  <c r="E7" i="1"/>
  <c r="C6" i="1"/>
  <c r="D29" i="1"/>
  <c r="D27" i="1" s="1"/>
  <c r="E29" i="1"/>
  <c r="B43" i="1" s="1"/>
  <c r="D55" i="1" s="1"/>
  <c r="E37" i="1" l="1"/>
  <c r="C17" i="1"/>
  <c r="E34" i="1" s="1"/>
  <c r="D20" i="1"/>
  <c r="C37" i="1" s="1"/>
  <c r="B42" i="1" s="1"/>
  <c r="D42" i="1" s="1"/>
  <c r="E20" i="1"/>
  <c r="D37" i="1" s="1"/>
  <c r="B41" i="1" s="1"/>
  <c r="D41" i="1" s="1"/>
  <c r="C16" i="1"/>
  <c r="D16" i="1" s="1"/>
  <c r="C33" i="1" s="1"/>
  <c r="B37" i="1"/>
  <c r="B40" i="1" s="1"/>
  <c r="D40" i="1" s="1"/>
  <c r="C19" i="1"/>
  <c r="E36" i="1" s="1"/>
  <c r="C18" i="1"/>
  <c r="D18" i="1" s="1"/>
  <c r="C35" i="1" s="1"/>
  <c r="E19" i="1" l="1"/>
  <c r="D36" i="1" s="1"/>
  <c r="E17" i="1"/>
  <c r="D34" i="1" s="1"/>
  <c r="D17" i="1"/>
  <c r="C34" i="1" s="1"/>
  <c r="B34" i="1"/>
  <c r="E35" i="1"/>
  <c r="E18" i="1"/>
  <c r="D35" i="1" s="1"/>
  <c r="B33" i="1"/>
  <c r="B35" i="1"/>
  <c r="E33" i="1"/>
  <c r="E16" i="1"/>
  <c r="D33" i="1" s="1"/>
  <c r="B36" i="1"/>
  <c r="D19" i="1"/>
  <c r="C36" i="1" s="1"/>
</calcChain>
</file>

<file path=xl/sharedStrings.xml><?xml version="1.0" encoding="utf-8"?>
<sst xmlns="http://schemas.openxmlformats.org/spreadsheetml/2006/main" count="67" uniqueCount="43">
  <si>
    <t>Константы:</t>
  </si>
  <si>
    <t>Курс доллара</t>
  </si>
  <si>
    <t>Курс евро</t>
  </si>
  <si>
    <t>Дата на завтра</t>
  </si>
  <si>
    <t>Курс на завтра</t>
  </si>
  <si>
    <t>Дата сегодня</t>
  </si>
  <si>
    <t>Курс на сегодня</t>
  </si>
  <si>
    <t>Таблица 1. Курс Валют</t>
  </si>
  <si>
    <t>Бизнес калькулятор для оптовика v1.1.1 VShargin (C)</t>
  </si>
  <si>
    <t>Значение</t>
  </si>
  <si>
    <t>Сумма:</t>
  </si>
  <si>
    <t xml:space="preserve">Счета делает:
Сахненко Элина
менеджер по развитию
ООО «Центр-К» 
Тел.: 8(495)787-60-90 (доб. 810)
e-mail: gdistr020@poscenter.pro
http://www.optposcenter.ru
\\\\\\\\\\\\\\\\\\\\\\\\\\\\
Best regards,
Gulnara Aysen.
Product Manager 
Distribution and SSCO partner 
of "CENTER-K" 
http://www.optposcenter.ru 
Address: 115280, Moscow
Floor 3,19/4 Leninskaya Sloboda str.,
Email: gdistr013@poscenter.pro
t. +7(495)787-60-90(820)
t. +7(996)431-47-44
skyp: gulyaysen
</t>
  </si>
  <si>
    <t>%</t>
  </si>
  <si>
    <t>Маржа</t>
  </si>
  <si>
    <t>цена продажи, руб.</t>
  </si>
  <si>
    <t>Закупка</t>
  </si>
  <si>
    <t>Продажа</t>
  </si>
  <si>
    <t>RUB-&gt;USD</t>
  </si>
  <si>
    <t>USD</t>
  </si>
  <si>
    <t>RUB</t>
  </si>
  <si>
    <t>EUR</t>
  </si>
  <si>
    <t>Конвертация</t>
  </si>
  <si>
    <t>ВВОД:</t>
  </si>
  <si>
    <t>ОТВЕТ:</t>
  </si>
  <si>
    <t>Таблица 2. Конвертация по текущему курсу</t>
  </si>
  <si>
    <t>кол-во</t>
  </si>
  <si>
    <t>EUR-&gt;RUB</t>
  </si>
  <si>
    <t>EUR -&gt;USD</t>
  </si>
  <si>
    <t>RUB -&gt;EUR</t>
  </si>
  <si>
    <t>USD -&gt;RUB</t>
  </si>
  <si>
    <t>USD -&gt;EUR</t>
  </si>
  <si>
    <t>Сумма</t>
  </si>
  <si>
    <t>Таблица 6. Стоимость. Финальный расчет ОТ БАЗОВОЙ ВАЛЮТЫ БЕЗ НАЦЕНОК!</t>
  </si>
  <si>
    <t>Таблица 5. Расчет маржи</t>
  </si>
  <si>
    <r>
      <rPr>
        <b/>
        <sz val="11"/>
        <color theme="1"/>
        <rFont val="Calibri"/>
        <family val="2"/>
        <charset val="204"/>
        <scheme val="minor"/>
      </rPr>
      <t>Инструкция:</t>
    </r>
    <r>
      <rPr>
        <sz val="11"/>
        <color theme="1"/>
        <rFont val="Calibri"/>
        <family val="2"/>
        <scheme val="minor"/>
      </rPr>
      <t xml:space="preserve">
1. Таблица 1. Вводим КУРСЫ валют на текущий день. Именно эти валюты участвуют в расчетах. Вводить строго по курсу ЦБ на день расчета с 4-мя знаками после запятой. Валюты на следующий день - для справки
2. Таблица 2. Конвертация валют по текущему курсу. Для справки, на расчеты не влияет. Ввод только в ячейки желтого цвета
3. Таблица 3. Расчет цены продажи и маржи. Ввод только в долларах. Для расчета наценки можно вводить наценку в разных валютах и в процентах.
4. Таблица 6. В этой таблице можно рассчитать стоимость товара с учетом количества. Рассчет стоимости ведется толькоо на основании базовой валюты, без учета наценок. Чтобы учесть наценку, необходимо новую цену с наценкой ввести в Таблицу 3.</t>
    </r>
  </si>
  <si>
    <t>Маржа от основных данных</t>
  </si>
  <si>
    <t xml:space="preserve">Таблица 3. Расчет цены покупки в зависимости от наценки. </t>
  </si>
  <si>
    <t xml:space="preserve">Таблица 4. Расчет цены продажи в зависимости от наценки. </t>
  </si>
  <si>
    <r>
      <t xml:space="preserve">
</t>
    </r>
    <r>
      <rPr>
        <b/>
        <sz val="14"/>
        <color rgb="FFFF0000"/>
        <rFont val="Calibri"/>
        <family val="2"/>
        <charset val="204"/>
        <scheme val="minor"/>
      </rPr>
      <t>ДЛЯ УДОБСТВА РАСЧЕТОВ ВСЕ РАСЧЕТЫ ВЕДУТСЯ ОТНОСИТЕЛЬНО БАЗОВОЙ ВАЛЮТЫ - ДОЛЛАРА. ВСЕ РАСЧЕТЫ -  ОТ ДОЛЛАРА!</t>
    </r>
    <r>
      <rPr>
        <b/>
        <sz val="14"/>
        <color theme="1"/>
        <rFont val="Calibri"/>
        <family val="2"/>
        <charset val="204"/>
        <scheme val="minor"/>
      </rPr>
      <t xml:space="preserve">
ЕСЛИ НУЖНЫ РАЧЕТЫ В ДРУГОЙ ВАЛЮТЕ, НЕОБХОДИМО ПРОСТО КОНВЕРТИРОВАТЬ ВАЛЮТУ В ДОЛЛАРЫ ПО ТЕКУЩЕМУ КУРСУ.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22"/>
        <rFont val="Calibri"/>
        <family val="2"/>
        <charset val="204"/>
        <scheme val="minor"/>
      </rPr>
      <t xml:space="preserve">ВНИМАНИЕ! ДАННЫЕ ВВОДИТЬ ТОЛЬКО В ЯЧЕЙКИ, </t>
    </r>
    <r>
      <rPr>
        <b/>
        <sz val="26"/>
        <color rgb="FFFF0000"/>
        <rFont val="Calibri"/>
        <family val="2"/>
        <charset val="204"/>
        <scheme val="minor"/>
      </rPr>
      <t>ВЫДЕЛЕННЫЕ ЖЕЛТЫМ!!!!!</t>
    </r>
  </si>
  <si>
    <t>Рассчитай наценку на покупку:</t>
  </si>
  <si>
    <t>ВВЕДИ, Покупка, $:</t>
  </si>
  <si>
    <t>ВВЕДИ, Продажа, $:</t>
  </si>
  <si>
    <t>Наценка: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</si>
</sst>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d/m/yy;@"/>
    <numFmt numFmtId="166" formatCode="[$$-409]#,##0.00"/>
    <numFmt numFmtId="167" formatCode="#,##0.00\ &quot;₽&quot;"/>
    <numFmt numFmtId="168" formatCode="#,##0.00\ [$€-1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26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  <protection locked="0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7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7" borderId="1" xfId="0" applyNumberFormat="1" applyFill="1" applyBorder="1" applyAlignment="1" applyProtection="1">
      <alignment horizontal="left" vertical="top" wrapText="1"/>
      <protection locked="0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0" fontId="13" fillId="7" borderId="1" xfId="0" applyFont="1" applyFill="1" applyBorder="1" applyAlignment="1" applyProtection="1">
      <alignment horizontal="left" vertical="top" wrapText="1"/>
      <protection locked="0"/>
    </xf>
    <xf numFmtId="164" fontId="13" fillId="7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164" fontId="14" fillId="2" borderId="1" xfId="0" applyNumberFormat="1" applyFont="1" applyFill="1" applyBorder="1" applyAlignment="1" applyProtection="1">
      <alignment horizontal="left" vertical="top" wrapText="1"/>
      <protection locked="0"/>
    </xf>
    <xf numFmtId="164" fontId="1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164" fontId="1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5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166" fontId="0" fillId="7" borderId="1" xfId="0" applyNumberFormat="1" applyFill="1" applyBorder="1" applyAlignment="1">
      <alignment horizontal="center" vertical="center" wrapText="1"/>
    </xf>
    <xf numFmtId="167" fontId="7" fillId="7" borderId="1" xfId="0" applyNumberFormat="1" applyFont="1" applyFill="1" applyBorder="1" applyAlignment="1">
      <alignment horizontal="center" vertical="center" wrapText="1"/>
    </xf>
    <xf numFmtId="167" fontId="10" fillId="7" borderId="1" xfId="0" applyNumberFormat="1" applyFont="1" applyFill="1" applyBorder="1" applyAlignment="1">
      <alignment horizontal="center" vertical="center" wrapText="1"/>
    </xf>
    <xf numFmtId="168" fontId="10" fillId="7" borderId="1" xfId="0" applyNumberFormat="1" applyFont="1" applyFill="1" applyBorder="1" applyAlignment="1">
      <alignment horizontal="center" vertical="center" wrapText="1"/>
    </xf>
    <xf numFmtId="166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168" fontId="7" fillId="7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168" fontId="5" fillId="5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 applyProtection="1">
      <alignment horizontal="left" vertical="top" wrapText="1"/>
      <protection locked="0"/>
    </xf>
    <xf numFmtId="2" fontId="6" fillId="1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16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wrapText="1"/>
      <protection locked="0"/>
    </xf>
    <xf numFmtId="0" fontId="0" fillId="8" borderId="6" xfId="0" applyFill="1" applyBorder="1" applyAlignment="1" applyProtection="1">
      <alignment horizontal="center" wrapText="1"/>
      <protection locked="0"/>
    </xf>
    <xf numFmtId="0" fontId="0" fillId="8" borderId="7" xfId="0" applyFill="1" applyBorder="1" applyAlignment="1" applyProtection="1">
      <alignment horizontal="center" wrapText="1"/>
      <protection locked="0"/>
    </xf>
    <xf numFmtId="0" fontId="0" fillId="8" borderId="8" xfId="0" applyFill="1" applyBorder="1" applyAlignment="1" applyProtection="1">
      <alignment horizontal="center" wrapText="1"/>
      <protection locked="0"/>
    </xf>
    <xf numFmtId="0" fontId="0" fillId="8" borderId="9" xfId="0" applyFill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0" fillId="8" borderId="10" xfId="0" applyFill="1" applyBorder="1" applyAlignment="1" applyProtection="1">
      <alignment horizontal="center" wrapText="1"/>
      <protection locked="0"/>
    </xf>
    <xf numFmtId="0" fontId="0" fillId="8" borderId="11" xfId="0" applyFill="1" applyBorder="1" applyAlignment="1" applyProtection="1">
      <alignment horizontal="center" wrapText="1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0" fontId="6" fillId="13" borderId="4" xfId="0" applyFont="1" applyFill="1" applyBorder="1" applyAlignment="1" applyProtection="1">
      <alignment horizontal="center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2" fontId="18" fillId="12" borderId="4" xfId="0" applyNumberFormat="1" applyFont="1" applyFill="1" applyBorder="1" applyAlignment="1" applyProtection="1">
      <alignment horizontal="center" vertical="top" wrapText="1"/>
      <protection locked="0"/>
    </xf>
    <xf numFmtId="2" fontId="18" fillId="12" borderId="5" xfId="0" applyNumberFormat="1" applyFont="1" applyFill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0" fontId="18" fillId="12" borderId="7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0" fontId="6" fillId="7" borderId="3" xfId="0" applyFont="1" applyFill="1" applyBorder="1" applyAlignment="1" applyProtection="1">
      <alignment horizontal="center" wrapText="1"/>
      <protection locked="0"/>
    </xf>
    <xf numFmtId="0" fontId="6" fillId="7" borderId="4" xfId="0" applyFont="1" applyFill="1" applyBorder="1" applyAlignment="1" applyProtection="1">
      <alignment horizontal="center" wrapText="1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showGridLines="0" tabSelected="1" topLeftCell="A19" workbookViewId="0">
      <selection activeCell="F37" sqref="F37"/>
    </sheetView>
  </sheetViews>
  <sheetFormatPr defaultRowHeight="15" x14ac:dyDescent="0.25"/>
  <cols>
    <col min="1" max="1" width="6.85546875" style="1" customWidth="1"/>
    <col min="2" max="2" width="9.42578125" style="5" customWidth="1"/>
    <col min="3" max="3" width="14.140625" style="5" customWidth="1"/>
    <col min="4" max="4" width="13.85546875" style="9" customWidth="1"/>
    <col min="5" max="5" width="16.5703125" style="1" customWidth="1"/>
    <col min="6" max="6" width="15.5703125" style="2" customWidth="1"/>
    <col min="7" max="7" width="13.28515625" style="5" customWidth="1"/>
    <col min="8" max="8" width="14.140625" style="6" customWidth="1"/>
    <col min="9" max="9" width="9" style="7" customWidth="1"/>
    <col min="10" max="16384" width="9.140625" style="1"/>
  </cols>
  <sheetData>
    <row r="1" spans="1:9" ht="25.5" customHeight="1" x14ac:dyDescent="0.45">
      <c r="A1" s="65" t="s">
        <v>8</v>
      </c>
      <c r="B1" s="65"/>
      <c r="C1" s="65"/>
      <c r="D1" s="65"/>
      <c r="E1" s="65"/>
      <c r="F1" s="65"/>
      <c r="G1" s="65"/>
      <c r="H1" s="65"/>
      <c r="I1" s="65"/>
    </row>
    <row r="2" spans="1:9" ht="167.25" customHeight="1" x14ac:dyDescent="0.25">
      <c r="A2" s="64" t="s">
        <v>38</v>
      </c>
      <c r="B2" s="64"/>
      <c r="C2" s="64"/>
      <c r="D2" s="64"/>
      <c r="E2" s="64"/>
      <c r="F2" s="64"/>
      <c r="G2" s="64"/>
      <c r="H2" s="64"/>
      <c r="I2" s="64"/>
    </row>
    <row r="3" spans="1:9" ht="158.25" customHeight="1" x14ac:dyDescent="0.25">
      <c r="A3" s="62" t="s">
        <v>34</v>
      </c>
      <c r="B3" s="63"/>
      <c r="C3" s="63"/>
      <c r="D3" s="63"/>
      <c r="E3" s="63"/>
      <c r="F3" s="63"/>
      <c r="G3" s="63"/>
      <c r="H3" s="63"/>
      <c r="I3" s="63"/>
    </row>
    <row r="4" spans="1:9" ht="13.5" customHeight="1" x14ac:dyDescent="0.25">
      <c r="A4" s="70" t="s">
        <v>7</v>
      </c>
      <c r="B4" s="70"/>
      <c r="C4" s="70"/>
      <c r="D4" s="70"/>
      <c r="E4" s="70"/>
      <c r="F4" s="70"/>
      <c r="H4" s="71"/>
      <c r="I4" s="71"/>
    </row>
    <row r="5" spans="1:9" ht="45" customHeight="1" x14ac:dyDescent="0.25">
      <c r="A5" s="35"/>
      <c r="B5" s="36"/>
      <c r="C5" s="40" t="s">
        <v>5</v>
      </c>
      <c r="D5" s="40" t="s">
        <v>6</v>
      </c>
      <c r="E5" s="37" t="s">
        <v>3</v>
      </c>
      <c r="F5" s="37" t="s">
        <v>4</v>
      </c>
      <c r="H5" s="5"/>
      <c r="I5" s="17"/>
    </row>
    <row r="6" spans="1:9" ht="30" x14ac:dyDescent="0.25">
      <c r="A6" s="72" t="s">
        <v>0</v>
      </c>
      <c r="B6" s="41" t="s">
        <v>1</v>
      </c>
      <c r="C6" s="42">
        <f ca="1">TODAY()</f>
        <v>45362</v>
      </c>
      <c r="D6" s="27">
        <v>90.625200000000007</v>
      </c>
      <c r="E6" s="38">
        <f ca="1">TODAY()+1</f>
        <v>45363</v>
      </c>
      <c r="F6" s="39">
        <v>64.047499999999999</v>
      </c>
      <c r="H6" s="2"/>
      <c r="I6" s="18"/>
    </row>
    <row r="7" spans="1:9" ht="30" x14ac:dyDescent="0.25">
      <c r="A7" s="72"/>
      <c r="B7" s="41" t="s">
        <v>2</v>
      </c>
      <c r="C7" s="42">
        <f ca="1">TODAY()</f>
        <v>45362</v>
      </c>
      <c r="D7" s="29">
        <v>99.131699999999995</v>
      </c>
      <c r="E7" s="38">
        <f ca="1">TODAY()+1</f>
        <v>45363</v>
      </c>
      <c r="F7" s="39">
        <v>70.457499999999996</v>
      </c>
      <c r="H7" s="19"/>
      <c r="I7" s="18"/>
    </row>
    <row r="8" spans="1:9" x14ac:dyDescent="0.25">
      <c r="A8" s="78" t="s">
        <v>24</v>
      </c>
      <c r="B8" s="78"/>
      <c r="C8" s="78"/>
      <c r="D8" s="78"/>
      <c r="E8" s="78"/>
      <c r="F8" s="78"/>
      <c r="H8" s="19"/>
      <c r="I8" s="18"/>
    </row>
    <row r="9" spans="1:9" ht="24" x14ac:dyDescent="0.25">
      <c r="A9" s="21" t="s">
        <v>21</v>
      </c>
      <c r="B9" s="21" t="s">
        <v>17</v>
      </c>
      <c r="C9" s="22" t="s">
        <v>29</v>
      </c>
      <c r="D9" s="21" t="s">
        <v>28</v>
      </c>
      <c r="E9" s="21" t="s">
        <v>27</v>
      </c>
      <c r="F9" s="22" t="s">
        <v>30</v>
      </c>
      <c r="G9" s="28" t="s">
        <v>26</v>
      </c>
      <c r="H9" s="2"/>
      <c r="I9" s="18"/>
    </row>
    <row r="10" spans="1:9" x14ac:dyDescent="0.25">
      <c r="A10" s="3" t="s">
        <v>22</v>
      </c>
      <c r="B10" s="30">
        <v>1000</v>
      </c>
      <c r="C10" s="30">
        <v>30000</v>
      </c>
      <c r="D10" s="30">
        <v>1000</v>
      </c>
      <c r="E10" s="30">
        <v>1250</v>
      </c>
      <c r="F10" s="30">
        <v>1150</v>
      </c>
      <c r="G10" s="30">
        <v>141</v>
      </c>
      <c r="H10" s="2"/>
      <c r="I10" s="18"/>
    </row>
    <row r="11" spans="1:9" ht="20.25" customHeight="1" x14ac:dyDescent="0.25">
      <c r="A11" s="4" t="s">
        <v>23</v>
      </c>
      <c r="B11" s="31">
        <f>B10/$D$6</f>
        <v>11.034458406712481</v>
      </c>
      <c r="C11" s="13">
        <f>C10*$D$6</f>
        <v>2718756</v>
      </c>
      <c r="D11" s="31">
        <f>D10/$D$7</f>
        <v>10.087590548734664</v>
      </c>
      <c r="E11" s="31">
        <f>E10*($D$7/$D$6)</f>
        <v>1367.3307755458743</v>
      </c>
      <c r="F11" s="32">
        <f>F10/($D$7/$D$6)</f>
        <v>1051.3183976467672</v>
      </c>
      <c r="G11" s="33">
        <f>G10*D7</f>
        <v>13977.5697</v>
      </c>
      <c r="H11" s="20"/>
      <c r="I11" s="18"/>
    </row>
    <row r="12" spans="1:9" x14ac:dyDescent="0.25">
      <c r="A12" s="81" t="s">
        <v>36</v>
      </c>
      <c r="B12" s="81"/>
      <c r="C12" s="81"/>
      <c r="D12" s="81"/>
      <c r="E12" s="81"/>
      <c r="F12" s="34"/>
      <c r="G12" s="17"/>
      <c r="H12" s="34"/>
      <c r="I12" s="34"/>
    </row>
    <row r="13" spans="1:9" x14ac:dyDescent="0.25">
      <c r="A13" s="74"/>
      <c r="B13" s="75"/>
      <c r="C13" s="66" t="s">
        <v>15</v>
      </c>
      <c r="D13" s="67"/>
      <c r="E13" s="68"/>
    </row>
    <row r="14" spans="1:9" s="23" customFormat="1" ht="12" x14ac:dyDescent="0.25">
      <c r="A14" s="76"/>
      <c r="B14" s="77"/>
      <c r="C14" s="24" t="s">
        <v>18</v>
      </c>
      <c r="D14" s="25" t="s">
        <v>20</v>
      </c>
      <c r="E14" s="25" t="s">
        <v>19</v>
      </c>
    </row>
    <row r="15" spans="1:9" ht="15.75" customHeight="1" x14ac:dyDescent="0.25">
      <c r="A15" s="92" t="s">
        <v>42</v>
      </c>
      <c r="B15" s="93"/>
      <c r="C15" s="82" t="s">
        <v>39</v>
      </c>
      <c r="D15" s="82"/>
      <c r="E15" s="82"/>
    </row>
    <row r="16" spans="1:9" x14ac:dyDescent="0.25">
      <c r="A16" s="15" t="s">
        <v>12</v>
      </c>
      <c r="B16" s="11"/>
      <c r="C16" s="49">
        <f>C20+C20*B16/100</f>
        <v>1257.9443135022045</v>
      </c>
      <c r="D16" s="56">
        <f>C16/($D$7/$D$6)</f>
        <v>1150</v>
      </c>
      <c r="E16" s="50">
        <f>C16*$D$6</f>
        <v>114001.45499999999</v>
      </c>
    </row>
    <row r="17" spans="1:9" x14ac:dyDescent="0.25">
      <c r="A17" s="15" t="s">
        <v>18</v>
      </c>
      <c r="B17" s="11"/>
      <c r="C17" s="49">
        <f>C20+B17</f>
        <v>1257.9443135022045</v>
      </c>
      <c r="D17" s="56">
        <f>C17/($D$7/$D$6)</f>
        <v>1150</v>
      </c>
      <c r="E17" s="50">
        <f>C17*$D$6</f>
        <v>114001.45499999999</v>
      </c>
    </row>
    <row r="18" spans="1:9" ht="18" customHeight="1" x14ac:dyDescent="0.25">
      <c r="A18" s="15" t="s">
        <v>20</v>
      </c>
      <c r="B18" s="11"/>
      <c r="C18" s="57">
        <f>B18*($D$7/$D$6)+C20</f>
        <v>1257.9443135022045</v>
      </c>
      <c r="D18" s="56">
        <f>C18/($D$7/$D$6)</f>
        <v>1150</v>
      </c>
      <c r="E18" s="50">
        <f>C18*$D$6</f>
        <v>114001.45499999999</v>
      </c>
    </row>
    <row r="19" spans="1:9" x14ac:dyDescent="0.25">
      <c r="A19" s="16" t="s">
        <v>19</v>
      </c>
      <c r="B19" s="11"/>
      <c r="C19" s="49">
        <f>B19/D6+C20</f>
        <v>1257.9443135022045</v>
      </c>
      <c r="D19" s="56">
        <f>C19/($D$7/$D$6)</f>
        <v>1150</v>
      </c>
      <c r="E19" s="50">
        <f>C19*$D$6</f>
        <v>114001.45499999999</v>
      </c>
    </row>
    <row r="20" spans="1:9" ht="54" customHeight="1" x14ac:dyDescent="0.25">
      <c r="A20" s="86" t="s">
        <v>40</v>
      </c>
      <c r="B20" s="87"/>
      <c r="C20" s="94">
        <v>1257.9443135022045</v>
      </c>
      <c r="D20" s="54">
        <f>C20/($D$7/$D$6)</f>
        <v>1150</v>
      </c>
      <c r="E20" s="55">
        <f>C20*$D$6</f>
        <v>114001.45499999999</v>
      </c>
    </row>
    <row r="21" spans="1:9" x14ac:dyDescent="0.25">
      <c r="A21" s="88" t="s">
        <v>37</v>
      </c>
      <c r="B21" s="88"/>
      <c r="C21" s="88"/>
      <c r="D21" s="88"/>
      <c r="E21" s="88"/>
    </row>
    <row r="22" spans="1:9" x14ac:dyDescent="0.25">
      <c r="A22" s="74"/>
      <c r="B22" s="75"/>
      <c r="C22" s="73" t="s">
        <v>16</v>
      </c>
      <c r="D22" s="73"/>
      <c r="E22" s="73"/>
    </row>
    <row r="23" spans="1:9" x14ac:dyDescent="0.25">
      <c r="A23" s="76"/>
      <c r="B23" s="77"/>
      <c r="C23" s="14" t="s">
        <v>18</v>
      </c>
      <c r="D23" s="8" t="s">
        <v>20</v>
      </c>
      <c r="E23" s="8" t="s">
        <v>19</v>
      </c>
    </row>
    <row r="24" spans="1:9" ht="15.75" customHeight="1" x14ac:dyDescent="0.25">
      <c r="A24" s="92" t="s">
        <v>42</v>
      </c>
      <c r="B24" s="93"/>
      <c r="C24" s="82" t="s">
        <v>39</v>
      </c>
      <c r="D24" s="82"/>
      <c r="E24" s="82"/>
    </row>
    <row r="25" spans="1:9" x14ac:dyDescent="0.25">
      <c r="A25" s="15" t="s">
        <v>12</v>
      </c>
      <c r="B25" s="11">
        <v>0</v>
      </c>
      <c r="C25" s="49">
        <f>C29+C29*B25/100</f>
        <v>1367.3307755458743</v>
      </c>
      <c r="D25" s="52">
        <f>C25/($D$7/$D$6)</f>
        <v>1250</v>
      </c>
      <c r="E25" s="51">
        <f>C25*$D$6</f>
        <v>123914.62499999997</v>
      </c>
    </row>
    <row r="26" spans="1:9" x14ac:dyDescent="0.25">
      <c r="A26" s="15" t="s">
        <v>18</v>
      </c>
      <c r="B26" s="11">
        <v>0</v>
      </c>
      <c r="C26" s="49">
        <f>C29+B26</f>
        <v>1367.3307755458743</v>
      </c>
      <c r="D26" s="52">
        <f>C26/($D$7/$D$6)</f>
        <v>1250</v>
      </c>
      <c r="E26" s="51">
        <f>C26*$D$6</f>
        <v>123914.62499999997</v>
      </c>
    </row>
    <row r="27" spans="1:9" x14ac:dyDescent="0.25">
      <c r="A27" s="15" t="s">
        <v>20</v>
      </c>
      <c r="B27" s="11">
        <v>0</v>
      </c>
      <c r="C27" s="57">
        <f>B27*($D$7/$D$6)+C29</f>
        <v>1367.3307755458743</v>
      </c>
      <c r="D27" s="52">
        <f>D29+B27</f>
        <v>1250</v>
      </c>
      <c r="E27" s="51">
        <f>C27*$D$6</f>
        <v>123914.62499999997</v>
      </c>
    </row>
    <row r="28" spans="1:9" x14ac:dyDescent="0.25">
      <c r="A28" s="16" t="s">
        <v>19</v>
      </c>
      <c r="B28" s="11">
        <v>0</v>
      </c>
      <c r="C28" s="49">
        <f>B28/D6+C29</f>
        <v>1367.3307755458743</v>
      </c>
      <c r="D28" s="52">
        <f>C28/($D$7/$D$6)</f>
        <v>1250</v>
      </c>
      <c r="E28" s="51">
        <f>C28*$D$6</f>
        <v>123914.62499999997</v>
      </c>
    </row>
    <row r="29" spans="1:9" ht="48" customHeight="1" x14ac:dyDescent="0.25">
      <c r="A29" s="89" t="s">
        <v>41</v>
      </c>
      <c r="B29" s="90"/>
      <c r="C29" s="53">
        <v>1367.3307755458743</v>
      </c>
      <c r="D29" s="58">
        <f>C29/($D$7/$D$6)</f>
        <v>1250</v>
      </c>
      <c r="E29" s="59">
        <f>C29*$D$6</f>
        <v>123914.62499999997</v>
      </c>
    </row>
    <row r="30" spans="1:9" ht="12.75" customHeight="1" x14ac:dyDescent="0.25">
      <c r="A30" s="91" t="s">
        <v>33</v>
      </c>
      <c r="B30" s="91"/>
      <c r="C30" s="91"/>
      <c r="D30" s="91"/>
      <c r="E30" s="91"/>
      <c r="F30" s="1"/>
    </row>
    <row r="31" spans="1:9" x14ac:dyDescent="0.25">
      <c r="A31" s="79"/>
      <c r="B31" s="73" t="s">
        <v>13</v>
      </c>
      <c r="C31" s="73"/>
      <c r="D31" s="73"/>
      <c r="E31" s="73"/>
      <c r="F31" s="1"/>
    </row>
    <row r="32" spans="1:9" x14ac:dyDescent="0.25">
      <c r="A32" s="80"/>
      <c r="B32" s="26" t="s">
        <v>18</v>
      </c>
      <c r="C32" s="26" t="s">
        <v>20</v>
      </c>
      <c r="D32" s="26" t="s">
        <v>19</v>
      </c>
      <c r="E32" s="26" t="s">
        <v>12</v>
      </c>
      <c r="F32" s="1"/>
      <c r="H32" s="1"/>
      <c r="I32" s="1"/>
    </row>
    <row r="33" spans="1:9" x14ac:dyDescent="0.25">
      <c r="A33" s="15" t="s">
        <v>12</v>
      </c>
      <c r="B33" s="12">
        <f t="shared" ref="B33:D37" si="0">C25-C16</f>
        <v>109.38646204366978</v>
      </c>
      <c r="C33" s="12">
        <f t="shared" si="0"/>
        <v>100</v>
      </c>
      <c r="D33" s="12">
        <f t="shared" si="0"/>
        <v>9913.1699999999837</v>
      </c>
      <c r="E33" s="12">
        <f>(C25-C16)/C16*100</f>
        <v>8.6956521739130288</v>
      </c>
      <c r="F33" s="1"/>
      <c r="H33" s="1"/>
      <c r="I33" s="1"/>
    </row>
    <row r="34" spans="1:9" x14ac:dyDescent="0.25">
      <c r="A34" s="15" t="s">
        <v>18</v>
      </c>
      <c r="B34" s="12">
        <f t="shared" si="0"/>
        <v>109.38646204366978</v>
      </c>
      <c r="C34" s="12">
        <f t="shared" si="0"/>
        <v>100</v>
      </c>
      <c r="D34" s="12">
        <f t="shared" si="0"/>
        <v>9913.1699999999837</v>
      </c>
      <c r="E34" s="12">
        <f>(C26-C17)/C17*100</f>
        <v>8.6956521739130288</v>
      </c>
      <c r="F34" s="1"/>
      <c r="H34" s="1"/>
      <c r="I34" s="1"/>
    </row>
    <row r="35" spans="1:9" x14ac:dyDescent="0.25">
      <c r="A35" s="15" t="s">
        <v>20</v>
      </c>
      <c r="B35" s="12">
        <f t="shared" si="0"/>
        <v>109.38646204366978</v>
      </c>
      <c r="C35" s="12">
        <f t="shared" si="0"/>
        <v>100</v>
      </c>
      <c r="D35" s="12">
        <f t="shared" si="0"/>
        <v>9913.1699999999837</v>
      </c>
      <c r="E35" s="12">
        <f>(C27-C18)/C18*100</f>
        <v>8.6956521739130288</v>
      </c>
      <c r="F35" s="1"/>
      <c r="H35" s="1"/>
      <c r="I35" s="1"/>
    </row>
    <row r="36" spans="1:9" x14ac:dyDescent="0.25">
      <c r="A36" s="16" t="s">
        <v>19</v>
      </c>
      <c r="B36" s="12">
        <f t="shared" si="0"/>
        <v>109.38646204366978</v>
      </c>
      <c r="C36" s="12">
        <f t="shared" si="0"/>
        <v>100</v>
      </c>
      <c r="D36" s="12">
        <f t="shared" si="0"/>
        <v>9913.1699999999837</v>
      </c>
      <c r="E36" s="12">
        <f>(C28-C19)/C19*100</f>
        <v>8.6956521739130288</v>
      </c>
      <c r="F36" s="1"/>
      <c r="H36" s="1"/>
      <c r="I36" s="1"/>
    </row>
    <row r="37" spans="1:9" ht="56.25" x14ac:dyDescent="0.25">
      <c r="A37" s="60" t="s">
        <v>35</v>
      </c>
      <c r="B37" s="61">
        <f t="shared" si="0"/>
        <v>109.38646204366978</v>
      </c>
      <c r="C37" s="61">
        <f t="shared" si="0"/>
        <v>100</v>
      </c>
      <c r="D37" s="61">
        <f t="shared" si="0"/>
        <v>9913.1699999999837</v>
      </c>
      <c r="E37" s="61">
        <f>(C29-C20)/C20*100</f>
        <v>8.6956521739130288</v>
      </c>
      <c r="F37" s="1"/>
      <c r="H37" s="1"/>
      <c r="I37" s="1"/>
    </row>
    <row r="38" spans="1:9" ht="26.25" customHeight="1" x14ac:dyDescent="0.25">
      <c r="A38" s="83" t="s">
        <v>32</v>
      </c>
      <c r="B38" s="84"/>
      <c r="C38" s="84"/>
      <c r="D38" s="85"/>
      <c r="F38" s="1"/>
      <c r="H38" s="1"/>
      <c r="I38" s="1"/>
    </row>
    <row r="39" spans="1:9" ht="30" x14ac:dyDescent="0.25">
      <c r="A39" s="48" t="s">
        <v>13</v>
      </c>
      <c r="B39" s="48" t="s">
        <v>9</v>
      </c>
      <c r="C39" s="48" t="s">
        <v>25</v>
      </c>
      <c r="D39" s="48" t="s">
        <v>31</v>
      </c>
      <c r="F39" s="1"/>
      <c r="H39" s="1"/>
      <c r="I39" s="1"/>
    </row>
    <row r="40" spans="1:9" x14ac:dyDescent="0.25">
      <c r="A40" s="45" t="s">
        <v>18</v>
      </c>
      <c r="B40" s="46">
        <f>B37</f>
        <v>109.38646204366978</v>
      </c>
      <c r="C40" s="44">
        <v>4</v>
      </c>
      <c r="D40" s="45">
        <f>B40*C40</f>
        <v>437.54584817467912</v>
      </c>
    </row>
    <row r="41" spans="1:9" x14ac:dyDescent="0.25">
      <c r="A41" s="45" t="s">
        <v>19</v>
      </c>
      <c r="B41" s="46">
        <f>D37</f>
        <v>9913.1699999999837</v>
      </c>
      <c r="C41" s="44">
        <v>4</v>
      </c>
      <c r="D41" s="45">
        <f t="shared" ref="D41:D54" si="1">B41*C41</f>
        <v>39652.679999999935</v>
      </c>
    </row>
    <row r="42" spans="1:9" x14ac:dyDescent="0.25">
      <c r="A42" s="45" t="s">
        <v>20</v>
      </c>
      <c r="B42" s="46">
        <f>C37</f>
        <v>100</v>
      </c>
      <c r="C42" s="44">
        <v>4</v>
      </c>
      <c r="D42" s="45">
        <f t="shared" si="1"/>
        <v>400</v>
      </c>
    </row>
    <row r="43" spans="1:9" ht="60" x14ac:dyDescent="0.25">
      <c r="A43" s="45" t="s">
        <v>14</v>
      </c>
      <c r="B43" s="46">
        <f>E29</f>
        <v>123914.62499999997</v>
      </c>
      <c r="C43" s="44">
        <v>4</v>
      </c>
      <c r="D43" s="45">
        <f t="shared" si="1"/>
        <v>495658.49999999988</v>
      </c>
    </row>
    <row r="44" spans="1:9" x14ac:dyDescent="0.25">
      <c r="A44" s="45"/>
      <c r="B44" s="43">
        <v>0</v>
      </c>
      <c r="C44" s="44">
        <v>0</v>
      </c>
      <c r="D44" s="45">
        <f t="shared" si="1"/>
        <v>0</v>
      </c>
    </row>
    <row r="45" spans="1:9" x14ac:dyDescent="0.25">
      <c r="A45" s="45"/>
      <c r="B45" s="43">
        <v>0</v>
      </c>
      <c r="C45" s="44">
        <v>0</v>
      </c>
      <c r="D45" s="45">
        <f t="shared" si="1"/>
        <v>0</v>
      </c>
    </row>
    <row r="46" spans="1:9" x14ac:dyDescent="0.25">
      <c r="A46" s="45"/>
      <c r="B46" s="43">
        <v>0</v>
      </c>
      <c r="C46" s="44">
        <v>0</v>
      </c>
      <c r="D46" s="45">
        <f t="shared" si="1"/>
        <v>0</v>
      </c>
    </row>
    <row r="47" spans="1:9" x14ac:dyDescent="0.25">
      <c r="A47" s="45"/>
      <c r="B47" s="43">
        <v>0</v>
      </c>
      <c r="C47" s="44">
        <v>0</v>
      </c>
      <c r="D47" s="45">
        <f t="shared" si="1"/>
        <v>0</v>
      </c>
    </row>
    <row r="48" spans="1:9" x14ac:dyDescent="0.25">
      <c r="A48" s="45"/>
      <c r="B48" s="43">
        <v>0</v>
      </c>
      <c r="C48" s="44">
        <v>0</v>
      </c>
      <c r="D48" s="45">
        <f t="shared" si="1"/>
        <v>0</v>
      </c>
    </row>
    <row r="49" spans="1:4" x14ac:dyDescent="0.25">
      <c r="A49" s="45"/>
      <c r="B49" s="43">
        <v>0</v>
      </c>
      <c r="C49" s="44">
        <v>0</v>
      </c>
      <c r="D49" s="45">
        <f t="shared" si="1"/>
        <v>0</v>
      </c>
    </row>
    <row r="50" spans="1:4" x14ac:dyDescent="0.25">
      <c r="A50" s="45"/>
      <c r="B50" s="43">
        <v>0</v>
      </c>
      <c r="C50" s="44">
        <v>0</v>
      </c>
      <c r="D50" s="45">
        <f t="shared" si="1"/>
        <v>0</v>
      </c>
    </row>
    <row r="51" spans="1:4" x14ac:dyDescent="0.25">
      <c r="A51" s="45"/>
      <c r="B51" s="43">
        <v>0</v>
      </c>
      <c r="C51" s="44">
        <v>0</v>
      </c>
      <c r="D51" s="45">
        <f t="shared" si="1"/>
        <v>0</v>
      </c>
    </row>
    <row r="52" spans="1:4" x14ac:dyDescent="0.25">
      <c r="A52" s="45"/>
      <c r="B52" s="43">
        <v>0</v>
      </c>
      <c r="C52" s="44">
        <v>0</v>
      </c>
      <c r="D52" s="45">
        <f t="shared" si="1"/>
        <v>0</v>
      </c>
    </row>
    <row r="53" spans="1:4" x14ac:dyDescent="0.25">
      <c r="A53" s="45"/>
      <c r="B53" s="43">
        <v>0</v>
      </c>
      <c r="C53" s="44">
        <v>0</v>
      </c>
      <c r="D53" s="45">
        <f t="shared" si="1"/>
        <v>0</v>
      </c>
    </row>
    <row r="54" spans="1:4" x14ac:dyDescent="0.25">
      <c r="A54" s="45"/>
      <c r="B54" s="43">
        <v>0</v>
      </c>
      <c r="C54" s="44">
        <v>0</v>
      </c>
      <c r="D54" s="45">
        <f t="shared" si="1"/>
        <v>0</v>
      </c>
    </row>
    <row r="55" spans="1:4" x14ac:dyDescent="0.25">
      <c r="A55" s="45"/>
      <c r="B55" s="69" t="s">
        <v>10</v>
      </c>
      <c r="C55" s="69"/>
      <c r="D55" s="47">
        <f>SUM(D43:D54)</f>
        <v>495658.49999999988</v>
      </c>
    </row>
    <row r="269" spans="3:3" ht="409.5" x14ac:dyDescent="0.25">
      <c r="C269" s="10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A15:B15"/>
    <mergeCell ref="A24:B24"/>
    <mergeCell ref="C24:E24"/>
    <mergeCell ref="A38:D38"/>
    <mergeCell ref="A20:B20"/>
    <mergeCell ref="A21:E21"/>
    <mergeCell ref="A29:B29"/>
    <mergeCell ref="A30:E30"/>
    <mergeCell ref="A3:I3"/>
    <mergeCell ref="A2:I2"/>
    <mergeCell ref="A1:I1"/>
    <mergeCell ref="C13:E13"/>
    <mergeCell ref="B55:C55"/>
    <mergeCell ref="A4:F4"/>
    <mergeCell ref="H4:I4"/>
    <mergeCell ref="A6:A7"/>
    <mergeCell ref="C22:E22"/>
    <mergeCell ref="B31:E31"/>
    <mergeCell ref="A13:B14"/>
    <mergeCell ref="A22:B23"/>
    <mergeCell ref="A8:F8"/>
    <mergeCell ref="A31:A32"/>
    <mergeCell ref="A12:E12"/>
    <mergeCell ref="C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2024-03-11T19:35:52Z</dcterms:modified>
</cp:coreProperties>
</file>